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435" windowHeight="6660" activeTab="0"/>
  </bookViews>
  <sheets>
    <sheet name="Tank Prob 1" sheetId="1" r:id="rId1"/>
    <sheet name="RK calc" sheetId="2" r:id="rId2"/>
  </sheets>
  <definedNames>
    <definedName name="h">'RK calc'!$B$11</definedName>
  </definedNames>
  <calcPr fullCalcOnLoad="1"/>
</workbook>
</file>

<file path=xl/sharedStrings.xml><?xml version="1.0" encoding="utf-8"?>
<sst xmlns="http://schemas.openxmlformats.org/spreadsheetml/2006/main" count="59" uniqueCount="52">
  <si>
    <t>h=</t>
  </si>
  <si>
    <t>k1</t>
  </si>
  <si>
    <t>k2</t>
  </si>
  <si>
    <t>k3</t>
  </si>
  <si>
    <t>k4</t>
  </si>
  <si>
    <t>n</t>
  </si>
  <si>
    <t xml:space="preserve"> </t>
  </si>
  <si>
    <t>Initial Condition</t>
  </si>
  <si>
    <t>,</t>
  </si>
  <si>
    <t>click here to insert a different function</t>
  </si>
  <si>
    <t>Runge Kutta Method</t>
  </si>
  <si>
    <t>Activates the change by using the function once</t>
  </si>
  <si>
    <t>Notation</t>
  </si>
  <si>
    <t>Outline</t>
  </si>
  <si>
    <t>These problems have a typical solution outline</t>
  </si>
  <si>
    <t xml:space="preserve">2) Get 1st-order Differential Equation in terms of mass </t>
  </si>
  <si>
    <r>
      <t>D</t>
    </r>
    <r>
      <rPr>
        <sz val="10"/>
        <rFont val="Arial"/>
        <family val="0"/>
      </rPr>
      <t xml:space="preserve"> - density [lb/gal]</t>
    </r>
  </si>
  <si>
    <t>C -Concentration [lb/lb]</t>
  </si>
  <si>
    <t>t - time</t>
  </si>
  <si>
    <t>V - Volume [gallons]</t>
  </si>
  <si>
    <t>Q - Flow [gal/min]</t>
  </si>
  <si>
    <t>subscripts</t>
  </si>
  <si>
    <t>i - in</t>
  </si>
  <si>
    <t>o - out</t>
  </si>
  <si>
    <t>w - water</t>
  </si>
  <si>
    <t>s - salt</t>
  </si>
  <si>
    <t>1) Perform material balance on tank</t>
  </si>
  <si>
    <t>Material Balance</t>
  </si>
  <si>
    <t>Change in Salt [lb/min] = Salt in - Salt Out</t>
  </si>
  <si>
    <t>Given</t>
  </si>
  <si>
    <r>
      <t xml:space="preserve">2)  </t>
    </r>
    <r>
      <rPr>
        <sz val="10"/>
        <rFont val="WP Greek Century"/>
        <family val="0"/>
      </rP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 </t>
    </r>
  </si>
  <si>
    <r>
      <t xml:space="preserve">3)  </t>
    </r>
    <r>
      <rPr>
        <sz val="10"/>
        <rFont val="WP Greek Century"/>
        <family val="0"/>
      </rP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</si>
  <si>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V =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/1000</t>
    </r>
  </si>
  <si>
    <t>[lb salt/gal]</t>
  </si>
  <si>
    <t>Substituting into the mass balance</t>
  </si>
  <si>
    <r>
      <t>1) at t=0,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=0</t>
    </r>
  </si>
  <si>
    <t>at t=</t>
  </si>
  <si>
    <t xml:space="preserve">  increment t by these minutes</t>
  </si>
  <si>
    <r>
      <t>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</t>
    </r>
  </si>
  <si>
    <t>t</t>
  </si>
  <si>
    <r>
      <t>dM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/dt</t>
    </r>
  </si>
  <si>
    <t>M - Mass [lbs]</t>
  </si>
  <si>
    <t>The solution is intended to be fairly general for this type problem.</t>
  </si>
  <si>
    <t>The differential equation is solved by Runge-Kutta on the next page</t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</si>
  <si>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</t>
    </r>
  </si>
  <si>
    <r>
      <t>Note: concentration equal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/V in pounds of salt per gallon. So divide the y-axis by 1000 gallons to get concentration.</t>
    </r>
  </si>
  <si>
    <t>A brine solution containing 0.2 lb of salt/gallon of water is added at a rate of 5 gallons per minute to a tank with 1000 gallons of pure water. The volume in the tank is maintained at a constant volume of 1000 gallons with an overflow drain.  Find the concentration change with time.</t>
  </si>
  <si>
    <t>0.2 lb salt/gal</t>
  </si>
  <si>
    <r>
      <t>dM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/dt = (5 gal/min)(0.2 lb/gal) - (5 gal/min)(M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/1000 gal)</t>
    </r>
  </si>
  <si>
    <r>
      <t>dM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/dt = - 0.005M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+1</t>
    </r>
  </si>
  <si>
    <t>Tank with Varying Concentration, Problem 1</t>
  </si>
  <si>
    <t>3) Solve differential Equation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</si>
</sst>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"/>
    <numFmt numFmtId="171" formatCode="0.000000000"/>
    <numFmt numFmtId="172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sz val="10"/>
      <name val="WP Greek Century"/>
      <family val="0"/>
    </font>
    <font>
      <i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9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ill="1" applyAlignment="1">
      <alignment/>
    </xf>
    <xf numFmtId="169" fontId="1" fillId="0" borderId="2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0" fillId="0" borderId="8" xfId="0" applyNumberFormat="1" applyBorder="1" applyAlignment="1">
      <alignment/>
    </xf>
    <xf numFmtId="0" fontId="3" fillId="0" borderId="0" xfId="0" applyFont="1" applyAlignment="1">
      <alignment/>
    </xf>
    <xf numFmtId="169" fontId="7" fillId="0" borderId="0" xfId="0" applyNumberFormat="1" applyFont="1" applyAlignment="1">
      <alignment vertical="center"/>
    </xf>
    <xf numFmtId="169" fontId="0" fillId="0" borderId="0" xfId="0" applyNumberFormat="1" applyAlignment="1">
      <alignment vertical="center"/>
    </xf>
    <xf numFmtId="2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0" fillId="0" borderId="4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69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Runge Kutta Results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'RK calc'!$B$15:$B$35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'RK calc'!$C$15:$C$35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2965821"/>
        <c:axId val="28256934"/>
      </c:scatterChart>
      <c:val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crossBetween val="midCat"/>
        <c:dispUnits/>
      </c:valAx>
      <c:valAx>
        <c:axId val="2825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8</xdr:row>
      <xdr:rowOff>28575</xdr:rowOff>
    </xdr:from>
    <xdr:to>
      <xdr:col>7</xdr:col>
      <xdr:colOff>266700</xdr:colOff>
      <xdr:row>11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695700" y="1714500"/>
          <a:ext cx="838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V=1000 gal
 M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(t)</a:t>
          </a:r>
        </a:p>
      </xdr:txBody>
    </xdr:sp>
    <xdr:clientData/>
  </xdr:twoCellAnchor>
  <xdr:twoCellAnchor>
    <xdr:from>
      <xdr:col>5</xdr:col>
      <xdr:colOff>47625</xdr:colOff>
      <xdr:row>9</xdr:row>
      <xdr:rowOff>104775</xdr:rowOff>
    </xdr:from>
    <xdr:to>
      <xdr:col>6</xdr:col>
      <xdr:colOff>28575</xdr:colOff>
      <xdr:row>9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3095625" y="1952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152400</xdr:rowOff>
    </xdr:from>
    <xdr:to>
      <xdr:col>8</xdr:col>
      <xdr:colOff>171450</xdr:colOff>
      <xdr:row>8</xdr:row>
      <xdr:rowOff>152400</xdr:rowOff>
    </xdr:to>
    <xdr:sp>
      <xdr:nvSpPr>
        <xdr:cNvPr id="3" name="Line 4"/>
        <xdr:cNvSpPr>
          <a:spLocks/>
        </xdr:cNvSpPr>
      </xdr:nvSpPr>
      <xdr:spPr>
        <a:xfrm>
          <a:off x="4524375" y="1838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152400</xdr:rowOff>
    </xdr:from>
    <xdr:to>
      <xdr:col>8</xdr:col>
      <xdr:colOff>161925</xdr:colOff>
      <xdr:row>12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5029200" y="183832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7</xdr:row>
      <xdr:rowOff>0</xdr:rowOff>
    </xdr:from>
    <xdr:ext cx="581025" cy="361950"/>
    <xdr:sp>
      <xdr:nvSpPr>
        <xdr:cNvPr id="5" name="TextBox 7"/>
        <xdr:cNvSpPr txBox="1">
          <a:spLocks noChangeArrowheads="1"/>
        </xdr:cNvSpPr>
      </xdr:nvSpPr>
      <xdr:spPr>
        <a:xfrm>
          <a:off x="3048000" y="1524000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gpm
0.2 lb/gal</a:t>
          </a:r>
        </a:p>
      </xdr:txBody>
    </xdr:sp>
    <xdr:clientData/>
  </xdr:oneCellAnchor>
  <xdr:oneCellAnchor>
    <xdr:from>
      <xdr:col>7</xdr:col>
      <xdr:colOff>447675</xdr:colOff>
      <xdr:row>7</xdr:row>
      <xdr:rowOff>76200</xdr:rowOff>
    </xdr:from>
    <xdr:ext cx="419100" cy="200025"/>
    <xdr:sp>
      <xdr:nvSpPr>
        <xdr:cNvPr id="6" name="TextBox 10"/>
        <xdr:cNvSpPr txBox="1">
          <a:spLocks noChangeArrowheads="1"/>
        </xdr:cNvSpPr>
      </xdr:nvSpPr>
      <xdr:spPr>
        <a:xfrm>
          <a:off x="4714875" y="16002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gpm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19050</xdr:rowOff>
    </xdr:from>
    <xdr:ext cx="923925" cy="285750"/>
    <xdr:sp macro="[0]!display_rk">
      <xdr:nvSpPr>
        <xdr:cNvPr id="1" name="TextBox 1"/>
        <xdr:cNvSpPr txBox="1">
          <a:spLocks noChangeArrowheads="1"/>
        </xdr:cNvSpPr>
      </xdr:nvSpPr>
      <xdr:spPr>
        <a:xfrm>
          <a:off x="1304925" y="66675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Change Function</a:t>
          </a:r>
        </a:p>
      </xdr:txBody>
    </xdr:sp>
    <xdr:clientData/>
  </xdr:oneCellAnchor>
  <xdr:twoCellAnchor>
    <xdr:from>
      <xdr:col>0</xdr:col>
      <xdr:colOff>0</xdr:colOff>
      <xdr:row>35</xdr:row>
      <xdr:rowOff>152400</xdr:rowOff>
    </xdr:from>
    <xdr:to>
      <xdr:col>7</xdr:col>
      <xdr:colOff>600075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0" y="6057900"/>
        <a:ext cx="52387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19050</xdr:colOff>
      <xdr:row>5</xdr:row>
      <xdr:rowOff>114300</xdr:rowOff>
    </xdr:from>
    <xdr:ext cx="923925" cy="285750"/>
    <xdr:sp macro="[0]!RK">
      <xdr:nvSpPr>
        <xdr:cNvPr id="3" name="TextBox 3"/>
        <xdr:cNvSpPr txBox="1">
          <a:spLocks noChangeArrowheads="1"/>
        </xdr:cNvSpPr>
      </xdr:nvSpPr>
      <xdr:spPr>
        <a:xfrm>
          <a:off x="1323975" y="1076325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Activate Function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38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A1" s="8" t="s">
        <v>50</v>
      </c>
    </row>
    <row r="3" spans="1:9" ht="4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</row>
    <row r="4" spans="1:9" ht="12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12" customHeight="1">
      <c r="A5" s="47" t="s">
        <v>42</v>
      </c>
      <c r="B5" s="47"/>
      <c r="C5" s="47"/>
      <c r="D5" s="47"/>
      <c r="E5" s="47"/>
      <c r="F5" s="46"/>
      <c r="G5" s="30"/>
      <c r="H5" s="30"/>
      <c r="I5" s="30"/>
    </row>
    <row r="7" ht="12.75">
      <c r="A7" s="9" t="s">
        <v>13</v>
      </c>
    </row>
    <row r="9" ht="12.75">
      <c r="A9" t="s">
        <v>14</v>
      </c>
    </row>
    <row r="11" ht="12.75">
      <c r="A11" t="s">
        <v>26</v>
      </c>
    </row>
    <row r="12" ht="12.75">
      <c r="A12" t="s">
        <v>15</v>
      </c>
    </row>
    <row r="13" ht="12.75">
      <c r="A13" t="s">
        <v>51</v>
      </c>
    </row>
    <row r="16" spans="1:9" ht="12.75">
      <c r="A16" s="29" t="s">
        <v>27</v>
      </c>
      <c r="G16" s="31" t="s">
        <v>12</v>
      </c>
      <c r="H16" s="32"/>
      <c r="I16" s="33"/>
    </row>
    <row r="17" spans="7:9" ht="12.75">
      <c r="G17" s="34"/>
      <c r="H17" s="35"/>
      <c r="I17" s="36"/>
    </row>
    <row r="18" spans="1:9" ht="12.75">
      <c r="A18" t="s">
        <v>28</v>
      </c>
      <c r="G18" s="34" t="s">
        <v>17</v>
      </c>
      <c r="H18" s="35"/>
      <c r="I18" s="36"/>
    </row>
    <row r="19" spans="7:9" ht="12.75">
      <c r="G19" s="37" t="s">
        <v>16</v>
      </c>
      <c r="H19" s="35"/>
      <c r="I19" s="36"/>
    </row>
    <row r="20" spans="7:9" ht="12.75">
      <c r="G20" s="34" t="s">
        <v>18</v>
      </c>
      <c r="H20" s="35"/>
      <c r="I20" s="36"/>
    </row>
    <row r="21" spans="7:9" ht="12.75">
      <c r="G21" s="34" t="s">
        <v>19</v>
      </c>
      <c r="H21" s="35"/>
      <c r="I21" s="36"/>
    </row>
    <row r="22" spans="7:9" ht="12.75">
      <c r="G22" s="34" t="s">
        <v>20</v>
      </c>
      <c r="H22" s="35"/>
      <c r="I22" s="36"/>
    </row>
    <row r="23" spans="7:9" ht="12.75">
      <c r="G23" s="34" t="s">
        <v>41</v>
      </c>
      <c r="H23" s="35"/>
      <c r="I23" s="36"/>
    </row>
    <row r="24" spans="1:9" ht="12.75">
      <c r="A24" s="9" t="s">
        <v>29</v>
      </c>
      <c r="G24" s="34"/>
      <c r="H24" s="35"/>
      <c r="I24" s="36"/>
    </row>
    <row r="25" spans="7:9" ht="12.75">
      <c r="G25" s="38" t="s">
        <v>21</v>
      </c>
      <c r="H25" s="35"/>
      <c r="I25" s="36"/>
    </row>
    <row r="26" spans="1:9" ht="15.75">
      <c r="A26" t="s">
        <v>35</v>
      </c>
      <c r="G26" s="34" t="s">
        <v>22</v>
      </c>
      <c r="H26" s="35"/>
      <c r="I26" s="36"/>
    </row>
    <row r="27" spans="1:9" ht="15.75">
      <c r="A27" t="s">
        <v>30</v>
      </c>
      <c r="B27" t="s">
        <v>47</v>
      </c>
      <c r="D27" t="s">
        <v>33</v>
      </c>
      <c r="G27" s="34" t="s">
        <v>23</v>
      </c>
      <c r="H27" s="35"/>
      <c r="I27" s="36"/>
    </row>
    <row r="28" spans="1:9" ht="15.75">
      <c r="A28" t="s">
        <v>31</v>
      </c>
      <c r="B28" t="s">
        <v>32</v>
      </c>
      <c r="D28" t="s">
        <v>33</v>
      </c>
      <c r="G28" s="34" t="s">
        <v>24</v>
      </c>
      <c r="H28" s="35"/>
      <c r="I28" s="36"/>
    </row>
    <row r="29" spans="7:9" ht="12.75">
      <c r="G29" s="34"/>
      <c r="H29" s="35"/>
      <c r="I29" s="36"/>
    </row>
    <row r="30" spans="7:9" ht="12.75">
      <c r="G30" s="39" t="s">
        <v>25</v>
      </c>
      <c r="H30" s="40"/>
      <c r="I30" s="41"/>
    </row>
    <row r="31" ht="12.75">
      <c r="A31" s="9" t="s">
        <v>34</v>
      </c>
    </row>
    <row r="34" ht="15.75">
      <c r="B34" t="s">
        <v>48</v>
      </c>
    </row>
    <row r="36" spans="2:5" ht="14.25">
      <c r="B36" s="8" t="s">
        <v>49</v>
      </c>
      <c r="E36" t="s">
        <v>6</v>
      </c>
    </row>
    <row r="38" ht="12.75">
      <c r="A38" t="s">
        <v>43</v>
      </c>
    </row>
  </sheetData>
  <mergeCells count="2">
    <mergeCell ref="A3:I3"/>
    <mergeCell ref="A5:F5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701453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52"/>
  <sheetViews>
    <sheetView workbookViewId="0" topLeftCell="A1">
      <selection activeCell="J50" sqref="J50"/>
    </sheetView>
  </sheetViews>
  <sheetFormatPr defaultColWidth="9.140625" defaultRowHeight="12.75"/>
  <cols>
    <col min="1" max="1" width="10.421875" style="0" customWidth="1"/>
    <col min="3" max="3" width="11.421875" style="0" customWidth="1"/>
    <col min="4" max="4" width="9.00390625" style="18" customWidth="1"/>
    <col min="5" max="5" width="9.7109375" style="18" customWidth="1"/>
    <col min="6" max="6" width="9.421875" style="18" customWidth="1"/>
    <col min="7" max="7" width="10.421875" style="18" customWidth="1"/>
    <col min="8" max="8" width="9.28125" style="18" customWidth="1"/>
    <col min="11" max="11" width="11.57421875" style="0" bestFit="1" customWidth="1"/>
  </cols>
  <sheetData>
    <row r="1" ht="12.75">
      <c r="A1" s="8" t="s">
        <v>10</v>
      </c>
    </row>
    <row r="3" ht="12.75">
      <c r="A3" s="25"/>
    </row>
    <row r="4" spans="3:9" ht="12.75">
      <c r="C4" t="s">
        <v>6</v>
      </c>
      <c r="D4" s="18" t="s">
        <v>6</v>
      </c>
      <c r="I4" s="14"/>
    </row>
    <row r="5" ht="24.75" customHeight="1">
      <c r="E5" s="26" t="s">
        <v>9</v>
      </c>
    </row>
    <row r="6" spans="1:5" ht="9.75" customHeight="1">
      <c r="A6" s="13"/>
      <c r="E6" s="27"/>
    </row>
    <row r="7" ht="18" customHeight="1">
      <c r="E7" s="26" t="s">
        <v>11</v>
      </c>
    </row>
    <row r="8" spans="1:10" ht="12.75">
      <c r="A8" s="9" t="s">
        <v>7</v>
      </c>
      <c r="J8" s="17"/>
    </row>
    <row r="9" spans="1:7" ht="13.5" customHeight="1">
      <c r="A9" s="11" t="s">
        <v>36</v>
      </c>
      <c r="B9" s="10">
        <v>0</v>
      </c>
      <c r="C9" s="12" t="s">
        <v>8</v>
      </c>
      <c r="D9" s="19" t="s">
        <v>44</v>
      </c>
      <c r="E9" s="28">
        <v>0</v>
      </c>
      <c r="F9" s="18" t="s">
        <v>6</v>
      </c>
      <c r="G9" s="18" t="s">
        <v>6</v>
      </c>
    </row>
    <row r="10" spans="1:5" ht="13.5" customHeight="1">
      <c r="A10" s="11"/>
      <c r="B10" s="14"/>
      <c r="C10" s="15"/>
      <c r="D10" s="20"/>
      <c r="E10" s="21"/>
    </row>
    <row r="11" spans="1:3" ht="12.75">
      <c r="A11" t="s">
        <v>0</v>
      </c>
      <c r="B11" s="10">
        <v>60</v>
      </c>
      <c r="C11" s="13" t="s">
        <v>37</v>
      </c>
    </row>
    <row r="12" ht="13.5" thickBot="1"/>
    <row r="13" spans="1:8" s="1" customFormat="1" ht="14.25">
      <c r="A13" s="2" t="s">
        <v>5</v>
      </c>
      <c r="B13" s="3" t="s">
        <v>39</v>
      </c>
      <c r="C13" s="3" t="s">
        <v>38</v>
      </c>
      <c r="D13" s="22" t="s">
        <v>40</v>
      </c>
      <c r="E13" s="22" t="s">
        <v>1</v>
      </c>
      <c r="F13" s="22" t="s">
        <v>2</v>
      </c>
      <c r="G13" s="22" t="s">
        <v>3</v>
      </c>
      <c r="H13" s="23" t="s">
        <v>4</v>
      </c>
    </row>
    <row r="14" spans="1:8" ht="12.75">
      <c r="A14" s="4"/>
      <c r="B14" s="5"/>
      <c r="C14" s="5"/>
      <c r="D14" s="16"/>
      <c r="E14" s="16"/>
      <c r="F14" s="16"/>
      <c r="G14" s="16"/>
      <c r="H14" s="24"/>
    </row>
    <row r="15" spans="1:8" ht="12.75">
      <c r="A15" s="4">
        <v>0</v>
      </c>
      <c r="B15" s="5">
        <f>B9</f>
        <v>0</v>
      </c>
      <c r="C15" s="42">
        <f>E9</f>
        <v>0</v>
      </c>
      <c r="D15" s="42">
        <f>rk1(B15,C15)</f>
        <v>1</v>
      </c>
      <c r="E15" s="42">
        <f aca="true" t="shared" si="0" ref="E15:E35">h*D15</f>
        <v>60</v>
      </c>
      <c r="F15" s="42">
        <f aca="true" t="shared" si="1" ref="F15:F35">h*rk1(B15+h/2,C15+E15/2)</f>
        <v>51</v>
      </c>
      <c r="G15" s="42">
        <f aca="true" t="shared" si="2" ref="G15:G35">h*rk1(B15+h/2,C15+F15/2)</f>
        <v>52.35</v>
      </c>
      <c r="H15" s="43">
        <f aca="true" t="shared" si="3" ref="H15:H35">h*rk1(B15+h,C15+G15)</f>
        <v>44.294999999999995</v>
      </c>
    </row>
    <row r="16" spans="1:8" ht="12.75">
      <c r="A16" s="4">
        <v>1</v>
      </c>
      <c r="B16" s="5">
        <f aca="true" t="shared" si="4" ref="B16:B35">B15+h</f>
        <v>60</v>
      </c>
      <c r="C16" s="42">
        <f aca="true" t="shared" si="5" ref="C16:C21">C15+(1/6)*(E15+2*F15+2*G15+H15)</f>
        <v>51.832499999999996</v>
      </c>
      <c r="D16" s="42">
        <f>rk1(B16,C16)</f>
        <v>0.7408375</v>
      </c>
      <c r="E16" s="42">
        <f t="shared" si="0"/>
        <v>44.450250000000004</v>
      </c>
      <c r="F16" s="42">
        <f t="shared" si="1"/>
        <v>37.782712499999995</v>
      </c>
      <c r="G16" s="42">
        <f t="shared" si="2"/>
        <v>38.782843125</v>
      </c>
      <c r="H16" s="43">
        <f t="shared" si="3"/>
        <v>32.815397062500004</v>
      </c>
    </row>
    <row r="17" spans="1:8" ht="12.75">
      <c r="A17" s="4">
        <f>A16+1</f>
        <v>2</v>
      </c>
      <c r="B17" s="5">
        <f t="shared" si="4"/>
        <v>120</v>
      </c>
      <c r="C17" s="42">
        <f t="shared" si="5"/>
        <v>90.23195971874999</v>
      </c>
      <c r="D17" s="42">
        <f aca="true" t="shared" si="6" ref="D17:D35">rk1(B17,C17)</f>
        <v>0.5488402014062501</v>
      </c>
      <c r="E17" s="42">
        <f t="shared" si="0"/>
        <v>32.93041208437501</v>
      </c>
      <c r="F17" s="42">
        <f t="shared" si="1"/>
        <v>27.99085027171875</v>
      </c>
      <c r="G17" s="42">
        <f t="shared" si="2"/>
        <v>28.73178454361719</v>
      </c>
      <c r="H17" s="43">
        <f t="shared" si="3"/>
        <v>24.31087672128984</v>
      </c>
    </row>
    <row r="18" spans="1:8" ht="12.75">
      <c r="A18" s="4">
        <f>A17+1</f>
        <v>3</v>
      </c>
      <c r="B18" s="5">
        <f t="shared" si="4"/>
        <v>180</v>
      </c>
      <c r="C18" s="42">
        <f t="shared" si="5"/>
        <v>118.67971945813945</v>
      </c>
      <c r="D18" s="42">
        <f t="shared" si="6"/>
        <v>0.4066014027093028</v>
      </c>
      <c r="E18" s="42">
        <f t="shared" si="0"/>
        <v>24.396084162558168</v>
      </c>
      <c r="F18" s="42">
        <f t="shared" si="1"/>
        <v>20.736671538174434</v>
      </c>
      <c r="G18" s="42">
        <f t="shared" si="2"/>
        <v>21.285583431832002</v>
      </c>
      <c r="H18" s="43">
        <f t="shared" si="3"/>
        <v>18.010409133008565</v>
      </c>
    </row>
    <row r="19" spans="1:8" ht="12.75">
      <c r="A19" s="4">
        <f>A18+1</f>
        <v>4</v>
      </c>
      <c r="B19" s="5">
        <f t="shared" si="4"/>
        <v>240</v>
      </c>
      <c r="C19" s="42">
        <f t="shared" si="5"/>
        <v>139.75488666406937</v>
      </c>
      <c r="D19" s="42">
        <f t="shared" si="6"/>
        <v>0.30122556667965317</v>
      </c>
      <c r="E19" s="42">
        <f t="shared" si="0"/>
        <v>18.07353400077919</v>
      </c>
      <c r="F19" s="42">
        <f t="shared" si="1"/>
        <v>15.362503900662304</v>
      </c>
      <c r="G19" s="42">
        <f t="shared" si="2"/>
        <v>15.769158415679836</v>
      </c>
      <c r="H19" s="43">
        <f t="shared" si="3"/>
        <v>13.342786476075235</v>
      </c>
    </row>
    <row r="20" spans="1:8" ht="12.75">
      <c r="A20" s="4">
        <f>A19+1</f>
        <v>5</v>
      </c>
      <c r="B20" s="5">
        <f t="shared" si="4"/>
        <v>300</v>
      </c>
      <c r="C20" s="42">
        <f t="shared" si="5"/>
        <v>155.3681608489925</v>
      </c>
      <c r="D20" s="42">
        <f t="shared" si="6"/>
        <v>0.2231591957550375</v>
      </c>
      <c r="E20" s="42">
        <f t="shared" si="0"/>
        <v>13.389551745302251</v>
      </c>
      <c r="F20" s="42">
        <f t="shared" si="1"/>
        <v>11.38111898350692</v>
      </c>
      <c r="G20" s="42">
        <f t="shared" si="2"/>
        <v>11.682383897776221</v>
      </c>
      <c r="H20" s="43">
        <f t="shared" si="3"/>
        <v>9.88483657596939</v>
      </c>
    </row>
    <row r="21" spans="1:11" ht="12.75">
      <c r="A21" s="4">
        <f>A20+1</f>
        <v>6</v>
      </c>
      <c r="B21" s="5">
        <f t="shared" si="4"/>
        <v>360</v>
      </c>
      <c r="C21" s="42">
        <f t="shared" si="5"/>
        <v>166.9350598629655</v>
      </c>
      <c r="D21" s="42">
        <f t="shared" si="6"/>
        <v>0.16532470068517258</v>
      </c>
      <c r="E21" s="42">
        <f t="shared" si="0"/>
        <v>9.919482041110355</v>
      </c>
      <c r="F21" s="42">
        <f t="shared" si="1"/>
        <v>8.431559734943798</v>
      </c>
      <c r="G21" s="42">
        <f t="shared" si="2"/>
        <v>8.654748080868783</v>
      </c>
      <c r="H21" s="43">
        <f t="shared" si="3"/>
        <v>7.3230576168497175</v>
      </c>
      <c r="J21" t="s">
        <v>6</v>
      </c>
      <c r="K21" s="18" t="s">
        <v>6</v>
      </c>
    </row>
    <row r="22" spans="1:8" ht="12.75">
      <c r="A22" s="4">
        <f aca="true" t="shared" si="7" ref="A22:A29">A21+1</f>
        <v>7</v>
      </c>
      <c r="B22" s="5">
        <f t="shared" si="4"/>
        <v>420</v>
      </c>
      <c r="C22" s="42">
        <f aca="true" t="shared" si="8" ref="C22:C29">C21+(1/6)*(E21+2*F21+2*G21+H21)</f>
        <v>175.5042524112297</v>
      </c>
      <c r="D22" s="42">
        <f t="shared" si="6"/>
        <v>0.12247873794385156</v>
      </c>
      <c r="E22" s="42">
        <f t="shared" si="0"/>
        <v>7.348724276631094</v>
      </c>
      <c r="F22" s="42">
        <f t="shared" si="1"/>
        <v>6.246415635136426</v>
      </c>
      <c r="G22" s="42">
        <f t="shared" si="2"/>
        <v>6.4117619313606316</v>
      </c>
      <c r="H22" s="43">
        <f t="shared" si="3"/>
        <v>5.425195697222902</v>
      </c>
    </row>
    <row r="23" spans="1:8" ht="12.75">
      <c r="A23" s="4">
        <f t="shared" si="7"/>
        <v>8</v>
      </c>
      <c r="B23" s="5">
        <f t="shared" si="4"/>
        <v>480</v>
      </c>
      <c r="C23" s="42">
        <f t="shared" si="8"/>
        <v>181.85263159570437</v>
      </c>
      <c r="D23" s="42">
        <f t="shared" si="6"/>
        <v>0.09073684202147814</v>
      </c>
      <c r="E23" s="42">
        <f t="shared" si="0"/>
        <v>5.444210521288689</v>
      </c>
      <c r="F23" s="42">
        <f t="shared" si="1"/>
        <v>4.627578943095381</v>
      </c>
      <c r="G23" s="42">
        <f t="shared" si="2"/>
        <v>4.750073679824379</v>
      </c>
      <c r="H23" s="43">
        <f t="shared" si="3"/>
        <v>4.019188417341379</v>
      </c>
    </row>
    <row r="24" spans="1:8" ht="12.75">
      <c r="A24" s="4">
        <f t="shared" si="7"/>
        <v>9</v>
      </c>
      <c r="B24" s="5">
        <f t="shared" si="4"/>
        <v>540</v>
      </c>
      <c r="C24" s="42">
        <f t="shared" si="8"/>
        <v>186.55574895978262</v>
      </c>
      <c r="D24" s="42">
        <f t="shared" si="6"/>
        <v>0.0672212552010869</v>
      </c>
      <c r="E24" s="42">
        <f t="shared" si="0"/>
        <v>4.033275312065214</v>
      </c>
      <c r="F24" s="42">
        <f t="shared" si="1"/>
        <v>3.428284015255436</v>
      </c>
      <c r="G24" s="42">
        <f t="shared" si="2"/>
        <v>3.519032709776899</v>
      </c>
      <c r="H24" s="43">
        <f t="shared" si="3"/>
        <v>2.9775654991321465</v>
      </c>
    </row>
    <row r="25" spans="1:8" ht="12.75">
      <c r="A25" s="4">
        <f t="shared" si="7"/>
        <v>10</v>
      </c>
      <c r="B25" s="5">
        <f t="shared" si="4"/>
        <v>600</v>
      </c>
      <c r="C25" s="42">
        <f t="shared" si="8"/>
        <v>190.03999466999295</v>
      </c>
      <c r="D25" s="42">
        <f t="shared" si="6"/>
        <v>0.049800026650035245</v>
      </c>
      <c r="E25" s="42">
        <f t="shared" si="0"/>
        <v>2.9880015990021147</v>
      </c>
      <c r="F25" s="42">
        <f t="shared" si="1"/>
        <v>2.5398013591517965</v>
      </c>
      <c r="G25" s="42">
        <f t="shared" si="2"/>
        <v>2.6070313951293422</v>
      </c>
      <c r="H25" s="43">
        <f t="shared" si="3"/>
        <v>2.2058921804633047</v>
      </c>
    </row>
    <row r="26" spans="1:8" ht="12.75">
      <c r="A26" s="4">
        <f t="shared" si="7"/>
        <v>11</v>
      </c>
      <c r="B26" s="5">
        <f t="shared" si="4"/>
        <v>660</v>
      </c>
      <c r="C26" s="42">
        <f t="shared" si="8"/>
        <v>192.6212545513309</v>
      </c>
      <c r="D26" s="42">
        <f t="shared" si="6"/>
        <v>0.0368937272433455</v>
      </c>
      <c r="E26" s="42">
        <f t="shared" si="0"/>
        <v>2.21362363460073</v>
      </c>
      <c r="F26" s="42">
        <f t="shared" si="1"/>
        <v>1.8815800894106194</v>
      </c>
      <c r="G26" s="42">
        <f t="shared" si="2"/>
        <v>1.9313866211891306</v>
      </c>
      <c r="H26" s="43">
        <f t="shared" si="3"/>
        <v>1.6342076482439927</v>
      </c>
    </row>
    <row r="27" spans="1:8" ht="12.75">
      <c r="A27" s="4">
        <f t="shared" si="7"/>
        <v>12</v>
      </c>
      <c r="B27" s="5">
        <f t="shared" si="4"/>
        <v>720</v>
      </c>
      <c r="C27" s="42">
        <f t="shared" si="8"/>
        <v>194.5335486686716</v>
      </c>
      <c r="D27" s="42">
        <f t="shared" si="6"/>
        <v>0.027332256656641962</v>
      </c>
      <c r="E27" s="42">
        <f t="shared" si="0"/>
        <v>1.6399353993985177</v>
      </c>
      <c r="F27" s="42">
        <f t="shared" si="1"/>
        <v>1.3939450894887417</v>
      </c>
      <c r="G27" s="42">
        <f t="shared" si="2"/>
        <v>1.4308436359752008</v>
      </c>
      <c r="H27" s="43">
        <f t="shared" si="3"/>
        <v>1.2106823086059548</v>
      </c>
    </row>
    <row r="28" spans="1:8" ht="12.75">
      <c r="A28" s="4">
        <f t="shared" si="7"/>
        <v>13</v>
      </c>
      <c r="B28" s="5">
        <f t="shared" si="4"/>
        <v>780</v>
      </c>
      <c r="C28" s="42">
        <f t="shared" si="8"/>
        <v>195.950247861827</v>
      </c>
      <c r="D28" s="42">
        <f t="shared" si="6"/>
        <v>0.02024876069086501</v>
      </c>
      <c r="E28" s="42">
        <f t="shared" si="0"/>
        <v>1.2149256414519005</v>
      </c>
      <c r="F28" s="42">
        <f t="shared" si="1"/>
        <v>1.0326867952341168</v>
      </c>
      <c r="G28" s="42">
        <f t="shared" si="2"/>
        <v>1.060022622166783</v>
      </c>
      <c r="H28" s="43">
        <f t="shared" si="3"/>
        <v>0.896918854801867</v>
      </c>
    </row>
    <row r="29" spans="1:8" ht="12.75">
      <c r="A29" s="4">
        <f t="shared" si="7"/>
        <v>14</v>
      </c>
      <c r="B29" s="5">
        <f t="shared" si="4"/>
        <v>840</v>
      </c>
      <c r="C29" s="42">
        <f t="shared" si="8"/>
        <v>196.99979175033624</v>
      </c>
      <c r="D29" s="42">
        <f t="shared" si="6"/>
        <v>0.015001041248318803</v>
      </c>
      <c r="E29" s="42">
        <f t="shared" si="0"/>
        <v>0.9000624748991282</v>
      </c>
      <c r="F29" s="42">
        <f t="shared" si="1"/>
        <v>0.7650531036642549</v>
      </c>
      <c r="G29" s="42">
        <f t="shared" si="2"/>
        <v>0.7853045093494893</v>
      </c>
      <c r="H29" s="43">
        <f t="shared" si="3"/>
        <v>0.6644711220942767</v>
      </c>
    </row>
    <row r="30" spans="1:8" ht="12.75">
      <c r="A30" s="4">
        <f aca="true" t="shared" si="9" ref="A30:A35">A29+1</f>
        <v>15</v>
      </c>
      <c r="B30" s="5">
        <f>B29+h</f>
        <v>900</v>
      </c>
      <c r="C30" s="42">
        <f aca="true" t="shared" si="10" ref="C30:C35">C29+(1/6)*(E29+2*F29+2*G29+H29)</f>
        <v>197.77733322083972</v>
      </c>
      <c r="D30" s="42">
        <f>rk1(B30,C30)</f>
        <v>0.01111333389580138</v>
      </c>
      <c r="E30" s="42">
        <f t="shared" si="0"/>
        <v>0.6668000337480828</v>
      </c>
      <c r="F30" s="42">
        <f>h*rk1(B30+h/2,C30+E30/2)</f>
        <v>0.5667800286858737</v>
      </c>
      <c r="G30" s="42">
        <f>h*rk1(B30+h/2,C30+F30/2)</f>
        <v>0.5817830294452064</v>
      </c>
      <c r="H30" s="43">
        <f>h*rk1(B30+h,C30+G30)</f>
        <v>0.49226512491452157</v>
      </c>
    </row>
    <row r="31" spans="1:8" ht="12.75">
      <c r="A31" s="4">
        <f t="shared" si="9"/>
        <v>16</v>
      </c>
      <c r="B31" s="5">
        <f>B30+h</f>
        <v>960</v>
      </c>
      <c r="C31" s="42">
        <f t="shared" si="10"/>
        <v>198.35336509999385</v>
      </c>
      <c r="D31" s="42">
        <f>rk1(B31,C31)</f>
        <v>0.008233174500030693</v>
      </c>
      <c r="E31" s="42">
        <f t="shared" si="0"/>
        <v>0.4939904700018416</v>
      </c>
      <c r="F31" s="42">
        <f>h*rk1(B31+h/2,C31+E31/2)</f>
        <v>0.4198918995015677</v>
      </c>
      <c r="G31" s="42">
        <f>h*rk1(B31+h/2,C31+F31/2)</f>
        <v>0.4310066850766048</v>
      </c>
      <c r="H31" s="43">
        <f>h*rk1(B31+h,C31+G31)</f>
        <v>0.36468846447886616</v>
      </c>
    </row>
    <row r="32" spans="1:8" ht="12.75">
      <c r="A32" s="4">
        <f t="shared" si="9"/>
        <v>17</v>
      </c>
      <c r="B32" s="5">
        <f>B31+h</f>
        <v>1020</v>
      </c>
      <c r="C32" s="42">
        <f t="shared" si="10"/>
        <v>198.7801111172667</v>
      </c>
      <c r="D32" s="42">
        <f>rk1(B32,C32)</f>
        <v>0.006099444413666499</v>
      </c>
      <c r="E32" s="42">
        <f t="shared" si="0"/>
        <v>0.36596666481998996</v>
      </c>
      <c r="F32" s="42">
        <f>h*rk1(B32+h/2,C32+E32/2)</f>
        <v>0.31107166509698914</v>
      </c>
      <c r="G32" s="42">
        <f>h*rk1(B32+h/2,C32+F32/2)</f>
        <v>0.3193059150554456</v>
      </c>
      <c r="H32" s="43">
        <f>h*rk1(B32+h,C32+G32)</f>
        <v>0.2701748903033563</v>
      </c>
    </row>
    <row r="33" spans="1:8" ht="12.75">
      <c r="A33" s="4">
        <f t="shared" si="9"/>
        <v>18</v>
      </c>
      <c r="B33" s="5">
        <f>B32+h</f>
        <v>1080</v>
      </c>
      <c r="C33" s="42">
        <f t="shared" si="10"/>
        <v>199.09626056983808</v>
      </c>
      <c r="D33" s="42">
        <f>rk1(B33,C33)</f>
        <v>0.0045186971508095475</v>
      </c>
      <c r="E33" s="42">
        <f t="shared" si="0"/>
        <v>0.27112182904857285</v>
      </c>
      <c r="F33" s="42">
        <f>h*rk1(B33+h/2,C33+E33/2)</f>
        <v>0.2304535546912856</v>
      </c>
      <c r="G33" s="42">
        <f>h*rk1(B33+h/2,C33+F33/2)</f>
        <v>0.23655379584488267</v>
      </c>
      <c r="H33" s="43">
        <f>h*rk1(B33+h,C33+G33)</f>
        <v>0.20015569029510738</v>
      </c>
    </row>
    <row r="34" spans="1:8" ht="12.75">
      <c r="A34" s="4">
        <f t="shared" si="9"/>
        <v>19</v>
      </c>
      <c r="B34" s="5">
        <f>B33+h</f>
        <v>1140</v>
      </c>
      <c r="C34" s="42">
        <f t="shared" si="10"/>
        <v>199.33047593990742</v>
      </c>
      <c r="D34" s="42">
        <f>rk1(B34,C34)</f>
        <v>0.0033476203004628724</v>
      </c>
      <c r="E34" s="42">
        <f t="shared" si="0"/>
        <v>0.20085721802777234</v>
      </c>
      <c r="F34" s="42">
        <f>h*rk1(B34+h/2,C34+E34/2)</f>
        <v>0.1707286353236115</v>
      </c>
      <c r="G34" s="42">
        <f>h*rk1(B34+h/2,C34+F34/2)</f>
        <v>0.17524792272923362</v>
      </c>
      <c r="H34" s="43">
        <f>h*rk1(B34+h,C34+G34)</f>
        <v>0.14828284120900426</v>
      </c>
    </row>
    <row r="35" spans="1:8" ht="13.5" thickBot="1">
      <c r="A35" s="6">
        <f t="shared" si="9"/>
        <v>20</v>
      </c>
      <c r="B35" s="7">
        <f t="shared" si="4"/>
        <v>1200</v>
      </c>
      <c r="C35" s="44">
        <f t="shared" si="10"/>
        <v>199.50399146913117</v>
      </c>
      <c r="D35" s="44">
        <f t="shared" si="6"/>
        <v>0.0024800426543442056</v>
      </c>
      <c r="E35" s="44">
        <f t="shared" si="0"/>
        <v>0.14880255926065233</v>
      </c>
      <c r="F35" s="44">
        <f t="shared" si="1"/>
        <v>0.1264821753715495</v>
      </c>
      <c r="G35" s="44">
        <f t="shared" si="2"/>
        <v>0.12983023295491725</v>
      </c>
      <c r="H35" s="45">
        <f t="shared" si="3"/>
        <v>0.10985348937416983</v>
      </c>
    </row>
    <row r="52" spans="1:8" ht="26.25" customHeight="1">
      <c r="A52" s="46" t="s">
        <v>45</v>
      </c>
      <c r="B52" s="46"/>
      <c r="C52" s="46"/>
      <c r="D52" s="48"/>
      <c r="E52" s="48"/>
      <c r="F52" s="48"/>
      <c r="G52" s="46"/>
      <c r="H52" s="46"/>
    </row>
  </sheetData>
  <mergeCells count="1">
    <mergeCell ref="A52:H5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 Munic</cp:lastModifiedBy>
  <cp:lastPrinted>2009-06-07T19:38:15Z</cp:lastPrinted>
  <dcterms:created xsi:type="dcterms:W3CDTF">2009-05-24T06:07:38Z</dcterms:created>
  <dcterms:modified xsi:type="dcterms:W3CDTF">2009-06-07T19:56:37Z</dcterms:modified>
  <cp:category/>
  <cp:version/>
  <cp:contentType/>
  <cp:contentStatus/>
</cp:coreProperties>
</file>